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acarosa en agua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<sst xmlns="http://schemas.openxmlformats.org/spreadsheetml/2006/main" count="84" uniqueCount="72">
  <si>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Sacarosa</t>
  </si>
  <si>
    <t>Agua</t>
  </si>
  <si>
    <t>Densidad</t>
  </si>
  <si>
    <t>gr/ml</t>
  </si>
  <si>
    <t>H2O</t>
  </si>
  <si>
    <t>C12H22O11</t>
  </si>
  <si>
    <t>Totales</t>
  </si>
  <si>
    <t>Fracción Molar</t>
  </si>
  <si>
    <t>Suma</t>
  </si>
  <si>
    <t>Fórmula</t>
  </si>
  <si>
    <t>Disolución</t>
  </si>
  <si>
    <t>Agua Pura</t>
  </si>
  <si>
    <t>Sacarosa Pura</t>
  </si>
  <si>
    <t>Total</t>
  </si>
  <si>
    <t>en 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</si>
  <si>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</si>
  <si>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</si>
  <si>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</si>
  <si>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</si>
  <si>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</si>
  <si>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</si>
  <si>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</si>
  <si>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</si>
  <si>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</si>
  <si>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</si>
  <si>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</si>
  <si>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</si>
  <si>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</si>
  <si>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</si>
  <si>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</si>
  <si>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</si>
  <si>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Disolución de sacarosa en agua</t>
  </si>
  <si>
    <t>(17)</t>
  </si>
  <si>
    <t>(Muestras de 100 gramos totales)</t>
  </si>
  <si>
    <t>en peso</t>
  </si>
  <si>
    <t>Muestras</t>
  </si>
  <si>
    <t>(18)</t>
  </si>
  <si>
    <t>Resultados experimentales</t>
  </si>
  <si>
    <t>Concentración</t>
  </si>
  <si>
    <t>en gr</t>
  </si>
  <si>
    <t>VMP (ml)</t>
  </si>
  <si>
    <t>Volumen Molar Parcial  (VMP) y Contracción de Volumen (CV)</t>
  </si>
  <si>
    <t>VMP (mL)</t>
  </si>
  <si>
    <t>gr/mol</t>
  </si>
  <si>
    <t>P.M.</t>
  </si>
  <si>
    <t>Nº de Moles</t>
  </si>
  <si>
    <t>Real</t>
  </si>
  <si>
    <t>Vol. (ml)</t>
  </si>
  <si>
    <t>Error de la</t>
  </si>
  <si>
    <t>densidad</t>
  </si>
  <si>
    <t>(19)</t>
  </si>
  <si>
    <t>Disolución ideal</t>
  </si>
  <si>
    <t>Vol. en ml</t>
  </si>
  <si>
    <t>en ml</t>
  </si>
  <si>
    <t xml:space="preserve">    Contracción de</t>
  </si>
  <si>
    <t xml:space="preserve">          volumen</t>
  </si>
  <si>
    <t>Datos y resultados experimentales/calculados</t>
  </si>
  <si>
    <t>Cálculo del número de moles de soluto y disolvente</t>
  </si>
  <si>
    <t>Cálculo de las fracciones molares del soluto y el disolvente</t>
  </si>
  <si>
    <t>Col. 1-6:</t>
  </si>
  <si>
    <t>Col. 7-9:</t>
  </si>
  <si>
    <t>Col. 10-11:</t>
  </si>
  <si>
    <t>Col. 12:</t>
  </si>
  <si>
    <t>Comprobación de las fracciones molares</t>
  </si>
  <si>
    <t>Col. 13:</t>
  </si>
  <si>
    <t>Cálculo del volumen de la disolución real</t>
  </si>
  <si>
    <t>Col. 14:</t>
  </si>
  <si>
    <t>Cálculo del error en la densidad</t>
  </si>
  <si>
    <t>Col. 15-17:</t>
  </si>
  <si>
    <t>Cálculo del volumen de la disolución ideal</t>
  </si>
  <si>
    <t>Col. 18-19:</t>
  </si>
  <si>
    <t>Cálculo de la contracción de volumen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</si>
</sst>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"/>
    <numFmt numFmtId="185" formatCode="0.000"/>
    <numFmt numFmtId="186" formatCode="#,##0.000\ _€"/>
    <numFmt numFmtId="187" formatCode="0.000\ &quot;%&quot;"/>
    <numFmt numFmtId="188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i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185" fontId="0" fillId="0" borderId="4" xfId="0" applyNumberFormat="1" applyBorder="1" applyAlignment="1">
      <alignment horizontal="center"/>
    </xf>
    <xf numFmtId="185" fontId="4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5" fontId="0" fillId="0" borderId="11" xfId="0" applyNumberFormat="1" applyFont="1" applyBorder="1" applyAlignment="1">
      <alignment horizontal="center"/>
    </xf>
    <xf numFmtId="185" fontId="0" fillId="0" borderId="11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5" fontId="7" fillId="0" borderId="11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0" fillId="0" borderId="3" xfId="0" applyNumberFormat="1" applyFont="1" applyBorder="1" applyAlignment="1">
      <alignment horizontal="center"/>
    </xf>
    <xf numFmtId="185" fontId="0" fillId="0" borderId="3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185" fontId="0" fillId="0" borderId="1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88" fontId="0" fillId="0" borderId="0" xfId="0" applyNumberForma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8" fontId="6" fillId="0" borderId="9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6" fontId="0" fillId="0" borderId="2" xfId="0" applyNumberFormat="1" applyFont="1" applyBorder="1" applyAlignment="1">
      <alignment horizontal="center"/>
    </xf>
    <xf numFmtId="186" fontId="0" fillId="0" borderId="3" xfId="0" applyNumberFormat="1" applyFon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4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5" fontId="2" fillId="0" borderId="4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workbookViewId="0" topLeftCell="A1">
      <selection activeCell="R39" sqref="R38:R39"/>
    </sheetView>
  </sheetViews>
  <sheetFormatPr defaultColWidth="11.421875" defaultRowHeight="12.75"/>
  <cols>
    <col min="2" max="2" width="13.7109375" style="0" bestFit="1" customWidth="1"/>
    <col min="3" max="3" width="17.57421875" style="0" bestFit="1" customWidth="1"/>
    <col min="4" max="4" width="13.421875" style="0" customWidth="1"/>
    <col min="5" max="5" width="12.00390625" style="0" customWidth="1"/>
    <col min="6" max="6" width="12.57421875" style="1" customWidth="1"/>
    <col min="7" max="7" width="11.57421875" style="1" bestFit="1" customWidth="1"/>
    <col min="8" max="8" width="9.140625" style="0" bestFit="1" customWidth="1"/>
    <col min="9" max="9" width="9.28125" style="0" bestFit="1" customWidth="1"/>
    <col min="10" max="10" width="11.57421875" style="1" bestFit="1" customWidth="1"/>
    <col min="11" max="11" width="10.140625" style="0" customWidth="1"/>
    <col min="12" max="12" width="8.421875" style="0" bestFit="1" customWidth="1"/>
    <col min="13" max="13" width="15.421875" style="1" bestFit="1" customWidth="1"/>
    <col min="14" max="14" width="15.28125" style="56" bestFit="1" customWidth="1"/>
    <col min="15" max="15" width="17.421875" style="3" bestFit="1" customWidth="1"/>
    <col min="16" max="16" width="12.8515625" style="1" customWidth="1"/>
    <col min="17" max="17" width="9.140625" style="0" bestFit="1" customWidth="1"/>
    <col min="18" max="18" width="14.57421875" style="1" customWidth="1"/>
    <col min="19" max="19" width="11.28125" style="1" customWidth="1"/>
    <col min="20" max="16384" width="9.140625" style="0" customWidth="1"/>
  </cols>
  <sheetData>
    <row r="2" spans="1:3" ht="20.25">
      <c r="A2" s="2" t="s">
        <v>31</v>
      </c>
      <c r="B2" s="2"/>
      <c r="C2" s="2"/>
    </row>
    <row r="3" spans="1:3" ht="20.25">
      <c r="A3" s="34" t="s">
        <v>41</v>
      </c>
      <c r="B3" s="2"/>
      <c r="C3" s="2"/>
    </row>
    <row r="4" ht="15">
      <c r="A4" s="5" t="s">
        <v>33</v>
      </c>
    </row>
    <row r="5" ht="15">
      <c r="A5" s="5"/>
    </row>
    <row r="6" spans="1:19" ht="12.75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32</v>
      </c>
      <c r="R6" s="4" t="s">
        <v>36</v>
      </c>
      <c r="S6" s="4" t="s">
        <v>50</v>
      </c>
    </row>
    <row r="7" spans="1:19" s="1" customFormat="1" ht="18">
      <c r="A7" s="13"/>
      <c r="B7" s="23" t="s">
        <v>35</v>
      </c>
      <c r="C7" s="14"/>
      <c r="D7" s="13"/>
      <c r="E7" s="23" t="s">
        <v>37</v>
      </c>
      <c r="F7" s="14"/>
      <c r="G7" s="13"/>
      <c r="H7" s="23" t="s">
        <v>45</v>
      </c>
      <c r="I7" s="14"/>
      <c r="J7" s="13"/>
      <c r="K7" s="23" t="s">
        <v>7</v>
      </c>
      <c r="L7" s="14"/>
      <c r="M7" s="60" t="s">
        <v>10</v>
      </c>
      <c r="N7" s="62" t="s">
        <v>48</v>
      </c>
      <c r="O7" s="13"/>
      <c r="P7" s="23" t="s">
        <v>51</v>
      </c>
      <c r="Q7" s="14"/>
      <c r="R7" s="76" t="s">
        <v>54</v>
      </c>
      <c r="S7" s="6"/>
    </row>
    <row r="8" spans="1:19" ht="18">
      <c r="A8" s="15" t="s">
        <v>0</v>
      </c>
      <c r="B8" s="19" t="s">
        <v>1</v>
      </c>
      <c r="C8" s="16" t="s">
        <v>38</v>
      </c>
      <c r="D8" s="15" t="s">
        <v>0</v>
      </c>
      <c r="E8" s="19" t="s">
        <v>1</v>
      </c>
      <c r="F8" s="29" t="s">
        <v>2</v>
      </c>
      <c r="G8" s="15"/>
      <c r="H8" s="53"/>
      <c r="I8" s="16"/>
      <c r="J8" s="7"/>
      <c r="K8" s="53"/>
      <c r="L8" s="55"/>
      <c r="M8" s="61" t="s">
        <v>46</v>
      </c>
      <c r="N8" s="63" t="s">
        <v>49</v>
      </c>
      <c r="O8" s="15"/>
      <c r="P8" s="19" t="s">
        <v>52</v>
      </c>
      <c r="Q8" s="16"/>
      <c r="R8" s="79" t="s">
        <v>55</v>
      </c>
      <c r="S8" s="18"/>
    </row>
    <row r="9" spans="1:19" ht="15.75">
      <c r="A9" s="17" t="s">
        <v>39</v>
      </c>
      <c r="B9" s="20" t="s">
        <v>39</v>
      </c>
      <c r="C9" s="18" t="s">
        <v>34</v>
      </c>
      <c r="D9" s="17" t="s">
        <v>40</v>
      </c>
      <c r="E9" s="20" t="s">
        <v>42</v>
      </c>
      <c r="F9" s="30" t="s">
        <v>3</v>
      </c>
      <c r="G9" s="17" t="s">
        <v>0</v>
      </c>
      <c r="H9" s="20" t="s">
        <v>1</v>
      </c>
      <c r="I9" s="18" t="s">
        <v>6</v>
      </c>
      <c r="J9" s="17" t="s">
        <v>0</v>
      </c>
      <c r="K9" s="20" t="s">
        <v>1</v>
      </c>
      <c r="L9" s="30" t="s">
        <v>8</v>
      </c>
      <c r="M9" s="20" t="s">
        <v>47</v>
      </c>
      <c r="N9" s="59" t="s">
        <v>14</v>
      </c>
      <c r="O9" s="73" t="s">
        <v>12</v>
      </c>
      <c r="P9" s="20" t="s">
        <v>11</v>
      </c>
      <c r="Q9" s="18" t="s">
        <v>13</v>
      </c>
      <c r="R9" s="78" t="s">
        <v>53</v>
      </c>
      <c r="S9" s="77" t="s">
        <v>14</v>
      </c>
    </row>
    <row r="10" spans="1:19" ht="12.75">
      <c r="A10" s="8">
        <v>0</v>
      </c>
      <c r="B10" s="21">
        <f>100-A10</f>
        <v>100</v>
      </c>
      <c r="C10" s="9">
        <f>A10/100</f>
        <v>0</v>
      </c>
      <c r="D10" s="24">
        <f>C30/D30</f>
        <v>215.68998109640833</v>
      </c>
      <c r="E10" s="31">
        <f>C29/D29</f>
        <v>18.06948846539619</v>
      </c>
      <c r="F10" s="25">
        <v>1</v>
      </c>
      <c r="G10" s="24">
        <f aca="true" t="shared" si="0" ref="G10:G25">A10/$C$30</f>
        <v>0</v>
      </c>
      <c r="H10" s="31">
        <f>B10/$C$29</f>
        <v>5.5508435061791985</v>
      </c>
      <c r="I10" s="50">
        <f>G10+H10</f>
        <v>5.5508435061791985</v>
      </c>
      <c r="J10" s="24">
        <f>G10/I10</f>
        <v>0</v>
      </c>
      <c r="K10" s="31">
        <f>H10/I10</f>
        <v>1</v>
      </c>
      <c r="L10" s="25">
        <f>J10+K10</f>
        <v>1</v>
      </c>
      <c r="M10" s="31">
        <f aca="true" t="shared" si="1" ref="M10:M25">G10*D10+H10*E10</f>
        <v>100.30090270812438</v>
      </c>
      <c r="N10" s="57">
        <f>(F10-100/M10)/F10*100</f>
        <v>0.30000000000001137</v>
      </c>
      <c r="O10" s="64">
        <f aca="true" t="shared" si="2" ref="O10:O25">G10*$C$30/$D$30</f>
        <v>0</v>
      </c>
      <c r="P10" s="70">
        <f aca="true" t="shared" si="3" ref="P10:P25">H10*$C$29/$D$29</f>
        <v>100.30090270812437</v>
      </c>
      <c r="Q10" s="65">
        <f>O10+P10</f>
        <v>100.30090270812437</v>
      </c>
      <c r="R10" s="31">
        <f aca="true" t="shared" si="4" ref="R10:R25">M10-Q10</f>
        <v>0</v>
      </c>
      <c r="S10" s="74">
        <f>R10/Q10*100</f>
        <v>0</v>
      </c>
    </row>
    <row r="11" spans="1:19" ht="12.75">
      <c r="A11" s="10">
        <v>5</v>
      </c>
      <c r="B11" s="21">
        <f aca="true" t="shared" si="5" ref="B11:B25">100-A11</f>
        <v>95</v>
      </c>
      <c r="C11" s="9">
        <f aca="true" t="shared" si="6" ref="C11:C25">A11/100</f>
        <v>0.05</v>
      </c>
      <c r="D11" s="26">
        <v>214.51932</v>
      </c>
      <c r="E11" s="32">
        <v>18.06</v>
      </c>
      <c r="F11" s="25">
        <v>1.03</v>
      </c>
      <c r="G11" s="26">
        <f t="shared" si="0"/>
        <v>0.014607069821793748</v>
      </c>
      <c r="H11" s="31">
        <f aca="true" t="shared" si="7" ref="H11:H25">B11/$C$29</f>
        <v>5.273301330870239</v>
      </c>
      <c r="I11" s="51">
        <f>G11+H11</f>
        <v>5.287908400692032</v>
      </c>
      <c r="J11" s="26">
        <f>G11/I11</f>
        <v>0.002762353035442541</v>
      </c>
      <c r="K11" s="32">
        <f>H11/I11</f>
        <v>0.9972376469645575</v>
      </c>
      <c r="L11" s="25">
        <f>J11+K11</f>
        <v>1</v>
      </c>
      <c r="M11" s="32">
        <f t="shared" si="1"/>
        <v>98.36932072088022</v>
      </c>
      <c r="N11" s="57">
        <f aca="true" t="shared" si="8" ref="N11:N25">(F11-100/M11)/F11*100</f>
        <v>1.3031929779620957</v>
      </c>
      <c r="O11" s="66">
        <f t="shared" si="2"/>
        <v>3.15059861373661</v>
      </c>
      <c r="P11" s="71">
        <f t="shared" si="3"/>
        <v>95.28585757271816</v>
      </c>
      <c r="Q11" s="67">
        <f>O11+P11</f>
        <v>98.43645618645476</v>
      </c>
      <c r="R11" s="32">
        <f t="shared" si="4"/>
        <v>-0.06713546557453753</v>
      </c>
      <c r="S11" s="74">
        <f aca="true" t="shared" si="9" ref="S11:S25">R11/Q11*100</f>
        <v>-0.06820183108519466</v>
      </c>
    </row>
    <row r="12" spans="1:19" ht="12.75">
      <c r="A12" s="10">
        <v>10</v>
      </c>
      <c r="B12" s="21">
        <f t="shared" si="5"/>
        <v>90</v>
      </c>
      <c r="C12" s="9">
        <f t="shared" si="6"/>
        <v>0.1</v>
      </c>
      <c r="D12" s="26">
        <v>213.07293</v>
      </c>
      <c r="E12" s="32">
        <v>18.07607</v>
      </c>
      <c r="F12" s="25">
        <v>1.05</v>
      </c>
      <c r="G12" s="26">
        <f t="shared" si="0"/>
        <v>0.029214139643587496</v>
      </c>
      <c r="H12" s="31">
        <f t="shared" si="7"/>
        <v>4.995759155561279</v>
      </c>
      <c r="I12" s="51">
        <f aca="true" t="shared" si="10" ref="I12:I25">G12+H12</f>
        <v>5.024973295204867</v>
      </c>
      <c r="J12" s="26">
        <f aca="true" t="shared" si="11" ref="J12:J25">G12/I12</f>
        <v>0.005813790029782923</v>
      </c>
      <c r="K12" s="32">
        <f aca="true" t="shared" si="12" ref="K12:K25">H12/I12</f>
        <v>0.994186209970217</v>
      </c>
      <c r="L12" s="25">
        <f aca="true" t="shared" si="13" ref="L12:L25">J12+K12</f>
        <v>0.9999999999999999</v>
      </c>
      <c r="M12" s="32">
        <f t="shared" si="1"/>
        <v>96.52843453035491</v>
      </c>
      <c r="N12" s="57">
        <f t="shared" si="8"/>
        <v>1.3367452798107053</v>
      </c>
      <c r="O12" s="66">
        <f t="shared" si="2"/>
        <v>6.30119722747322</v>
      </c>
      <c r="P12" s="71">
        <f t="shared" si="3"/>
        <v>90.27081243731193</v>
      </c>
      <c r="Q12" s="67">
        <f aca="true" t="shared" si="14" ref="Q12:Q25">O12+P12</f>
        <v>96.57200966478516</v>
      </c>
      <c r="R12" s="32">
        <f t="shared" si="4"/>
        <v>-0.043575134430241746</v>
      </c>
      <c r="S12" s="74">
        <f t="shared" si="9"/>
        <v>-0.045121909113724656</v>
      </c>
    </row>
    <row r="13" spans="1:19" ht="12.75">
      <c r="A13" s="10">
        <v>15</v>
      </c>
      <c r="B13" s="21">
        <f t="shared" si="5"/>
        <v>85</v>
      </c>
      <c r="C13" s="9">
        <f t="shared" si="6"/>
        <v>0.15</v>
      </c>
      <c r="D13" s="26">
        <v>211.50946</v>
      </c>
      <c r="E13" s="32">
        <v>18.08788</v>
      </c>
      <c r="F13" s="25">
        <v>1.06</v>
      </c>
      <c r="G13" s="26">
        <f t="shared" si="0"/>
        <v>0.04382120946538124</v>
      </c>
      <c r="H13" s="31">
        <f t="shared" si="7"/>
        <v>4.718216980252319</v>
      </c>
      <c r="I13" s="51">
        <f t="shared" si="10"/>
        <v>4.762038189717701</v>
      </c>
      <c r="J13" s="26">
        <f t="shared" si="11"/>
        <v>0.009202196143659868</v>
      </c>
      <c r="K13" s="32">
        <f t="shared" si="12"/>
        <v>0.9907978038563401</v>
      </c>
      <c r="L13" s="25">
        <f t="shared" si="13"/>
        <v>1</v>
      </c>
      <c r="M13" s="32">
        <f t="shared" si="1"/>
        <v>94.61114290333599</v>
      </c>
      <c r="N13" s="57">
        <f t="shared" si="8"/>
        <v>0.2869855003273525</v>
      </c>
      <c r="O13" s="66">
        <f t="shared" si="2"/>
        <v>9.45179584120983</v>
      </c>
      <c r="P13" s="71">
        <f t="shared" si="3"/>
        <v>85.25576730190572</v>
      </c>
      <c r="Q13" s="67">
        <f t="shared" si="14"/>
        <v>94.70756314311555</v>
      </c>
      <c r="R13" s="32">
        <f t="shared" si="4"/>
        <v>-0.09642023977956171</v>
      </c>
      <c r="S13" s="74">
        <f t="shared" si="9"/>
        <v>-0.10180838422994591</v>
      </c>
    </row>
    <row r="14" spans="1:19" ht="12.75">
      <c r="A14" s="10">
        <v>20</v>
      </c>
      <c r="B14" s="21">
        <f t="shared" si="5"/>
        <v>80</v>
      </c>
      <c r="C14" s="9">
        <f t="shared" si="6"/>
        <v>0.2</v>
      </c>
      <c r="D14" s="26">
        <v>209.81755</v>
      </c>
      <c r="E14" s="32">
        <v>18.10685</v>
      </c>
      <c r="F14" s="25">
        <v>1.08</v>
      </c>
      <c r="G14" s="26">
        <f t="shared" si="0"/>
        <v>0.05842827928717499</v>
      </c>
      <c r="H14" s="31">
        <f t="shared" si="7"/>
        <v>4.440674804943359</v>
      </c>
      <c r="I14" s="51">
        <f t="shared" si="10"/>
        <v>4.4991030842305335</v>
      </c>
      <c r="J14" s="26">
        <f t="shared" si="11"/>
        <v>0.012986650493065506</v>
      </c>
      <c r="K14" s="32">
        <f t="shared" si="12"/>
        <v>0.9870133495069345</v>
      </c>
      <c r="L14" s="25">
        <f t="shared" si="13"/>
        <v>1</v>
      </c>
      <c r="M14" s="32">
        <f t="shared" si="1"/>
        <v>92.66591100263948</v>
      </c>
      <c r="N14" s="57">
        <f t="shared" si="8"/>
        <v>0.07912123158730992</v>
      </c>
      <c r="O14" s="66">
        <f t="shared" si="2"/>
        <v>12.60239445494644</v>
      </c>
      <c r="P14" s="71">
        <f t="shared" si="3"/>
        <v>80.2407221664995</v>
      </c>
      <c r="Q14" s="67">
        <f t="shared" si="14"/>
        <v>92.84311662144593</v>
      </c>
      <c r="R14" s="32">
        <f t="shared" si="4"/>
        <v>-0.1772056188064539</v>
      </c>
      <c r="S14" s="74">
        <f t="shared" si="9"/>
        <v>-0.1908656508473144</v>
      </c>
    </row>
    <row r="15" spans="1:19" ht="12.75">
      <c r="A15" s="10">
        <v>25</v>
      </c>
      <c r="B15" s="21">
        <f t="shared" si="5"/>
        <v>75</v>
      </c>
      <c r="C15" s="9">
        <f t="shared" si="6"/>
        <v>0.25</v>
      </c>
      <c r="D15" s="26">
        <v>207.98584</v>
      </c>
      <c r="E15" s="32">
        <v>18.13493</v>
      </c>
      <c r="F15" s="25">
        <v>1.105</v>
      </c>
      <c r="G15" s="26">
        <f t="shared" si="0"/>
        <v>0.07303534910896874</v>
      </c>
      <c r="H15" s="31">
        <f t="shared" si="7"/>
        <v>4.163132629634399</v>
      </c>
      <c r="I15" s="51">
        <f t="shared" si="10"/>
        <v>4.236167978743367</v>
      </c>
      <c r="J15" s="26">
        <f t="shared" si="11"/>
        <v>0.017240900142641232</v>
      </c>
      <c r="K15" s="32">
        <f t="shared" si="12"/>
        <v>0.9827590998573589</v>
      </c>
      <c r="L15" s="25">
        <f t="shared" si="13"/>
        <v>1</v>
      </c>
      <c r="M15" s="32">
        <f t="shared" si="1"/>
        <v>90.68843725325787</v>
      </c>
      <c r="N15" s="57">
        <f t="shared" si="8"/>
        <v>0.2102800560607705</v>
      </c>
      <c r="O15" s="66">
        <f t="shared" si="2"/>
        <v>15.75299306868305</v>
      </c>
      <c r="P15" s="71">
        <f t="shared" si="3"/>
        <v>75.22567703109328</v>
      </c>
      <c r="Q15" s="67">
        <f t="shared" si="14"/>
        <v>90.97867009977634</v>
      </c>
      <c r="R15" s="32">
        <f t="shared" si="4"/>
        <v>-0.2902328465184638</v>
      </c>
      <c r="S15" s="74">
        <f t="shared" si="9"/>
        <v>-0.31901196862975173</v>
      </c>
    </row>
    <row r="16" spans="1:19" ht="12.75">
      <c r="A16" s="10">
        <v>30</v>
      </c>
      <c r="B16" s="21">
        <f t="shared" si="5"/>
        <v>70</v>
      </c>
      <c r="C16" s="9">
        <f t="shared" si="6"/>
        <v>0.3</v>
      </c>
      <c r="D16" s="26">
        <v>206.00402</v>
      </c>
      <c r="E16" s="32">
        <v>18.17462</v>
      </c>
      <c r="F16" s="25">
        <v>1.1</v>
      </c>
      <c r="G16" s="26">
        <f t="shared" si="0"/>
        <v>0.08764241893076248</v>
      </c>
      <c r="H16" s="31">
        <f t="shared" si="7"/>
        <v>3.885590454325439</v>
      </c>
      <c r="I16" s="51">
        <f t="shared" si="10"/>
        <v>3.9732328732562014</v>
      </c>
      <c r="J16" s="26">
        <f t="shared" si="11"/>
        <v>0.022058213481692176</v>
      </c>
      <c r="K16" s="32">
        <f t="shared" si="12"/>
        <v>0.9779417865183079</v>
      </c>
      <c r="L16" s="25">
        <f t="shared" si="13"/>
        <v>1</v>
      </c>
      <c r="M16" s="32">
        <f t="shared" si="1"/>
        <v>88.6738206052534</v>
      </c>
      <c r="N16" s="57">
        <f t="shared" si="8"/>
        <v>-2.520778160431583</v>
      </c>
      <c r="O16" s="66">
        <f t="shared" si="2"/>
        <v>18.90359168241966</v>
      </c>
      <c r="P16" s="71">
        <f t="shared" si="3"/>
        <v>70.21063189568706</v>
      </c>
      <c r="Q16" s="67">
        <f t="shared" si="14"/>
        <v>89.11422357810672</v>
      </c>
      <c r="R16" s="32">
        <f t="shared" si="4"/>
        <v>-0.4404029728533203</v>
      </c>
      <c r="S16" s="74">
        <f t="shared" si="9"/>
        <v>-0.4942005385563579</v>
      </c>
    </row>
    <row r="17" spans="1:19" ht="12.75">
      <c r="A17" s="10">
        <v>35</v>
      </c>
      <c r="B17" s="21">
        <f t="shared" si="5"/>
        <v>65</v>
      </c>
      <c r="C17" s="9">
        <f t="shared" si="6"/>
        <v>0.35</v>
      </c>
      <c r="D17" s="26">
        <v>203.86518</v>
      </c>
      <c r="E17" s="32">
        <v>18.22897</v>
      </c>
      <c r="F17" s="25">
        <v>1.16</v>
      </c>
      <c r="G17" s="26">
        <f t="shared" si="0"/>
        <v>0.10224948875255624</v>
      </c>
      <c r="H17" s="31">
        <f t="shared" si="7"/>
        <v>3.6080482790164794</v>
      </c>
      <c r="I17" s="51">
        <f t="shared" si="10"/>
        <v>3.7102977677690356</v>
      </c>
      <c r="J17" s="26">
        <f t="shared" si="11"/>
        <v>0.027558297245247197</v>
      </c>
      <c r="K17" s="32">
        <f t="shared" si="12"/>
        <v>0.9724417027547528</v>
      </c>
      <c r="L17" s="25">
        <f t="shared" si="13"/>
        <v>1</v>
      </c>
      <c r="M17" s="32">
        <f t="shared" si="1"/>
        <v>86.61611426619089</v>
      </c>
      <c r="N17" s="57">
        <f t="shared" si="8"/>
        <v>0.4724498644780268</v>
      </c>
      <c r="O17" s="66">
        <f t="shared" si="2"/>
        <v>22.05419029615627</v>
      </c>
      <c r="P17" s="71">
        <f t="shared" si="3"/>
        <v>65.19558676028085</v>
      </c>
      <c r="Q17" s="67">
        <f t="shared" si="14"/>
        <v>87.24977705643713</v>
      </c>
      <c r="R17" s="32">
        <f t="shared" si="4"/>
        <v>-0.633662790246234</v>
      </c>
      <c r="S17" s="74">
        <f t="shared" si="9"/>
        <v>-0.7262629334128292</v>
      </c>
    </row>
    <row r="18" spans="1:19" ht="12.75">
      <c r="A18" s="10">
        <v>40</v>
      </c>
      <c r="B18" s="21">
        <f t="shared" si="5"/>
        <v>60</v>
      </c>
      <c r="C18" s="9">
        <f t="shared" si="6"/>
        <v>0.4</v>
      </c>
      <c r="D18" s="26">
        <v>201.57025</v>
      </c>
      <c r="E18" s="32">
        <v>18.30163</v>
      </c>
      <c r="F18" s="25">
        <v>1.19</v>
      </c>
      <c r="G18" s="26">
        <f t="shared" si="0"/>
        <v>0.11685655857434998</v>
      </c>
      <c r="H18" s="31">
        <f t="shared" si="7"/>
        <v>3.330506103707519</v>
      </c>
      <c r="I18" s="51">
        <f t="shared" si="10"/>
        <v>3.4473626622818694</v>
      </c>
      <c r="J18" s="26">
        <f t="shared" si="11"/>
        <v>0.0338973789595437</v>
      </c>
      <c r="K18" s="32">
        <f t="shared" si="12"/>
        <v>0.9661026210404563</v>
      </c>
      <c r="L18" s="25">
        <f t="shared" si="13"/>
        <v>1</v>
      </c>
      <c r="M18" s="32">
        <f t="shared" si="1"/>
        <v>84.508496148768</v>
      </c>
      <c r="N18" s="57">
        <f t="shared" si="8"/>
        <v>0.5619348645772414</v>
      </c>
      <c r="O18" s="66">
        <f t="shared" si="2"/>
        <v>25.20478890989288</v>
      </c>
      <c r="P18" s="71">
        <f t="shared" si="3"/>
        <v>60.18054162487462</v>
      </c>
      <c r="Q18" s="67">
        <f t="shared" si="14"/>
        <v>85.3853305347675</v>
      </c>
      <c r="R18" s="32">
        <f t="shared" si="4"/>
        <v>-0.8768343859995014</v>
      </c>
      <c r="S18" s="74">
        <f t="shared" si="9"/>
        <v>-1.02691455371537</v>
      </c>
    </row>
    <row r="19" spans="1:19" ht="12.75">
      <c r="A19" s="10">
        <v>45</v>
      </c>
      <c r="B19" s="21">
        <f t="shared" si="5"/>
        <v>55</v>
      </c>
      <c r="C19" s="9">
        <f t="shared" si="6"/>
        <v>0.45</v>
      </c>
      <c r="D19" s="26">
        <v>199.13601</v>
      </c>
      <c r="E19" s="32">
        <v>18.39654</v>
      </c>
      <c r="F19" s="25">
        <v>1.22</v>
      </c>
      <c r="G19" s="26">
        <f t="shared" si="0"/>
        <v>0.13146362839614373</v>
      </c>
      <c r="H19" s="31">
        <f t="shared" si="7"/>
        <v>3.0529639283985595</v>
      </c>
      <c r="I19" s="51">
        <f t="shared" si="10"/>
        <v>3.184427556794703</v>
      </c>
      <c r="J19" s="26">
        <f t="shared" si="11"/>
        <v>0.04128328437418401</v>
      </c>
      <c r="K19" s="32">
        <f t="shared" si="12"/>
        <v>0.9587167156258161</v>
      </c>
      <c r="L19" s="25">
        <f t="shared" si="13"/>
        <v>1</v>
      </c>
      <c r="M19" s="32">
        <f t="shared" si="1"/>
        <v>82.34311544627201</v>
      </c>
      <c r="N19" s="57">
        <f t="shared" si="8"/>
        <v>0.4565072981276486</v>
      </c>
      <c r="O19" s="66">
        <f t="shared" si="2"/>
        <v>28.35538752362949</v>
      </c>
      <c r="P19" s="71">
        <f t="shared" si="3"/>
        <v>55.1654964894684</v>
      </c>
      <c r="Q19" s="67">
        <f t="shared" si="14"/>
        <v>83.52088401309788</v>
      </c>
      <c r="R19" s="32">
        <f t="shared" si="4"/>
        <v>-1.1777685668258755</v>
      </c>
      <c r="S19" s="74">
        <f t="shared" si="9"/>
        <v>-1.4101485882754496</v>
      </c>
    </row>
    <row r="20" spans="1:19" ht="12.75">
      <c r="A20" s="10">
        <v>50</v>
      </c>
      <c r="B20" s="21">
        <f t="shared" si="5"/>
        <v>50</v>
      </c>
      <c r="C20" s="9">
        <f t="shared" si="6"/>
        <v>0.5</v>
      </c>
      <c r="D20" s="26">
        <v>196.61268</v>
      </c>
      <c r="E20" s="32">
        <v>18.51693</v>
      </c>
      <c r="F20" s="25">
        <v>1.26</v>
      </c>
      <c r="G20" s="26">
        <f t="shared" si="0"/>
        <v>0.14607069821793747</v>
      </c>
      <c r="H20" s="31">
        <f t="shared" si="7"/>
        <v>2.7754217530895993</v>
      </c>
      <c r="I20" s="51">
        <f t="shared" si="10"/>
        <v>2.921492451307537</v>
      </c>
      <c r="J20" s="26">
        <f t="shared" si="11"/>
        <v>0.049998656731959856</v>
      </c>
      <c r="K20" s="32">
        <f t="shared" si="12"/>
        <v>0.9500013432680401</v>
      </c>
      <c r="L20" s="25">
        <f t="shared" si="13"/>
        <v>1</v>
      </c>
      <c r="M20" s="32">
        <f t="shared" si="1"/>
        <v>80.11164176853731</v>
      </c>
      <c r="N20" s="57">
        <f t="shared" si="8"/>
        <v>0.9319025137631708</v>
      </c>
      <c r="O20" s="66">
        <f t="shared" si="2"/>
        <v>31.5059861373661</v>
      </c>
      <c r="P20" s="71">
        <f t="shared" si="3"/>
        <v>50.150451354062184</v>
      </c>
      <c r="Q20" s="67">
        <f t="shared" si="14"/>
        <v>81.65643749142828</v>
      </c>
      <c r="R20" s="32">
        <f t="shared" si="4"/>
        <v>-1.5447957228909672</v>
      </c>
      <c r="S20" s="74">
        <f t="shared" si="9"/>
        <v>-1.8918235602099702</v>
      </c>
    </row>
    <row r="21" spans="1:19" ht="12.75">
      <c r="A21" s="10">
        <v>55</v>
      </c>
      <c r="B21" s="21">
        <f t="shared" si="5"/>
        <v>45</v>
      </c>
      <c r="C21" s="9">
        <f t="shared" si="6"/>
        <v>0.55</v>
      </c>
      <c r="D21" s="26">
        <v>194.11767</v>
      </c>
      <c r="E21" s="32">
        <v>18.6622</v>
      </c>
      <c r="F21" s="25">
        <v>1.29</v>
      </c>
      <c r="G21" s="26">
        <f t="shared" si="0"/>
        <v>0.16067776803973122</v>
      </c>
      <c r="H21" s="31">
        <f t="shared" si="7"/>
        <v>2.4978795777806395</v>
      </c>
      <c r="I21" s="51">
        <f t="shared" si="10"/>
        <v>2.6585573458203706</v>
      </c>
      <c r="J21" s="26">
        <f t="shared" si="11"/>
        <v>0.06043795455168175</v>
      </c>
      <c r="K21" s="32">
        <f t="shared" si="12"/>
        <v>0.9395620454483183</v>
      </c>
      <c r="L21" s="25">
        <f t="shared" si="13"/>
        <v>1</v>
      </c>
      <c r="M21" s="32">
        <f t="shared" si="1"/>
        <v>77.80632220913094</v>
      </c>
      <c r="N21" s="57">
        <f t="shared" si="8"/>
        <v>0.36879055071957756</v>
      </c>
      <c r="O21" s="66">
        <f t="shared" si="2"/>
        <v>34.65658475110271</v>
      </c>
      <c r="P21" s="71">
        <f t="shared" si="3"/>
        <v>45.135406218655966</v>
      </c>
      <c r="Q21" s="67">
        <f t="shared" si="14"/>
        <v>79.79199096975867</v>
      </c>
      <c r="R21" s="32">
        <f t="shared" si="4"/>
        <v>-1.985668760627732</v>
      </c>
      <c r="S21" s="74">
        <f t="shared" si="9"/>
        <v>-2.488556478532168</v>
      </c>
    </row>
    <row r="22" spans="1:19" ht="12.75">
      <c r="A22" s="10">
        <v>60</v>
      </c>
      <c r="B22" s="21">
        <f t="shared" si="5"/>
        <v>40</v>
      </c>
      <c r="C22" s="9">
        <f t="shared" si="6"/>
        <v>0.6</v>
      </c>
      <c r="D22" s="26">
        <v>191.91025</v>
      </c>
      <c r="E22" s="32">
        <v>18.8191</v>
      </c>
      <c r="F22" s="25">
        <v>1.33</v>
      </c>
      <c r="G22" s="26">
        <f t="shared" si="0"/>
        <v>0.17528483786152496</v>
      </c>
      <c r="H22" s="31">
        <f t="shared" si="7"/>
        <v>2.2203374024716793</v>
      </c>
      <c r="I22" s="51">
        <f t="shared" si="10"/>
        <v>2.3956222403332044</v>
      </c>
      <c r="J22" s="26">
        <f t="shared" si="11"/>
        <v>0.07316881389327258</v>
      </c>
      <c r="K22" s="32">
        <f t="shared" si="12"/>
        <v>0.9268311861067274</v>
      </c>
      <c r="L22" s="25">
        <f t="shared" si="13"/>
        <v>1</v>
      </c>
      <c r="M22" s="32">
        <f t="shared" si="1"/>
        <v>75.4237086660695</v>
      </c>
      <c r="N22" s="57">
        <f t="shared" si="8"/>
        <v>0.3125525718990876</v>
      </c>
      <c r="O22" s="66">
        <f t="shared" si="2"/>
        <v>37.80718336483932</v>
      </c>
      <c r="P22" s="71">
        <f t="shared" si="3"/>
        <v>40.12036108324975</v>
      </c>
      <c r="Q22" s="67">
        <f t="shared" si="14"/>
        <v>77.92754444808907</v>
      </c>
      <c r="R22" s="32">
        <f t="shared" si="4"/>
        <v>-2.5038357820195642</v>
      </c>
      <c r="S22" s="74">
        <f t="shared" si="9"/>
        <v>-3.2130305141174804</v>
      </c>
    </row>
    <row r="23" spans="1:19" ht="12.75">
      <c r="A23" s="10">
        <v>65</v>
      </c>
      <c r="B23" s="21">
        <f t="shared" si="5"/>
        <v>35</v>
      </c>
      <c r="C23" s="9">
        <f t="shared" si="6"/>
        <v>0.65</v>
      </c>
      <c r="D23" s="26">
        <v>190.55995</v>
      </c>
      <c r="E23" s="32">
        <v>18.93577</v>
      </c>
      <c r="F23" s="25">
        <v>1.38</v>
      </c>
      <c r="G23" s="26">
        <f t="shared" si="0"/>
        <v>0.18989190768331873</v>
      </c>
      <c r="H23" s="31">
        <f t="shared" si="7"/>
        <v>1.9427952271627196</v>
      </c>
      <c r="I23" s="51">
        <f t="shared" si="10"/>
        <v>2.132687134846038</v>
      </c>
      <c r="J23" s="26">
        <f t="shared" si="11"/>
        <v>0.08903880207306043</v>
      </c>
      <c r="K23" s="32">
        <f t="shared" si="12"/>
        <v>0.9109611979269396</v>
      </c>
      <c r="L23" s="25">
        <f t="shared" si="13"/>
        <v>1</v>
      </c>
      <c r="M23" s="32">
        <f t="shared" si="1"/>
        <v>72.97411601218884</v>
      </c>
      <c r="N23" s="57">
        <f t="shared" si="8"/>
        <v>0.6993546809961628</v>
      </c>
      <c r="O23" s="66">
        <f t="shared" si="2"/>
        <v>40.95778197857593</v>
      </c>
      <c r="P23" s="71">
        <f t="shared" si="3"/>
        <v>35.10531594784353</v>
      </c>
      <c r="Q23" s="67">
        <f t="shared" si="14"/>
        <v>76.06309792641946</v>
      </c>
      <c r="R23" s="32">
        <f t="shared" si="4"/>
        <v>-3.088981914230615</v>
      </c>
      <c r="S23" s="74">
        <f t="shared" si="9"/>
        <v>-4.061078234308545</v>
      </c>
    </row>
    <row r="24" spans="1:19" ht="12.75">
      <c r="A24" s="10">
        <v>70</v>
      </c>
      <c r="B24" s="21">
        <f t="shared" si="5"/>
        <v>30</v>
      </c>
      <c r="C24" s="9">
        <f t="shared" si="6"/>
        <v>0.7</v>
      </c>
      <c r="D24" s="26">
        <v>191.36325</v>
      </c>
      <c r="E24" s="32">
        <v>18.84097</v>
      </c>
      <c r="F24" s="25">
        <v>1.42</v>
      </c>
      <c r="G24" s="26">
        <f t="shared" si="0"/>
        <v>0.20449897750511248</v>
      </c>
      <c r="H24" s="31">
        <f t="shared" si="7"/>
        <v>1.6652530518537596</v>
      </c>
      <c r="I24" s="51">
        <f t="shared" si="10"/>
        <v>1.869752029358872</v>
      </c>
      <c r="J24" s="26">
        <f t="shared" si="11"/>
        <v>0.10937224524646409</v>
      </c>
      <c r="K24" s="32">
        <f t="shared" si="12"/>
        <v>0.890627754753536</v>
      </c>
      <c r="L24" s="25">
        <f t="shared" si="13"/>
        <v>1</v>
      </c>
      <c r="M24" s="32">
        <f t="shared" si="1"/>
        <v>70.50857174944034</v>
      </c>
      <c r="N24" s="57">
        <f t="shared" si="8"/>
        <v>0.12202280664323051</v>
      </c>
      <c r="O24" s="66">
        <f t="shared" si="2"/>
        <v>44.10838059231254</v>
      </c>
      <c r="P24" s="71">
        <f t="shared" si="3"/>
        <v>30.09027081243731</v>
      </c>
      <c r="Q24" s="67">
        <f t="shared" si="14"/>
        <v>74.19865140474985</v>
      </c>
      <c r="R24" s="32">
        <f t="shared" si="4"/>
        <v>-3.6900796553095176</v>
      </c>
      <c r="S24" s="74">
        <f t="shared" si="9"/>
        <v>-4.973243563660371</v>
      </c>
    </row>
    <row r="25" spans="1:19" ht="12.75">
      <c r="A25" s="11">
        <v>75</v>
      </c>
      <c r="B25" s="22">
        <f t="shared" si="5"/>
        <v>25</v>
      </c>
      <c r="C25" s="12">
        <f t="shared" si="6"/>
        <v>0.75</v>
      </c>
      <c r="D25" s="27">
        <v>197.48698</v>
      </c>
      <c r="E25" s="33">
        <v>17.96447</v>
      </c>
      <c r="F25" s="28">
        <v>1.5</v>
      </c>
      <c r="G25" s="27">
        <f t="shared" si="0"/>
        <v>0.21910604732690622</v>
      </c>
      <c r="H25" s="54">
        <f t="shared" si="7"/>
        <v>1.3877108765447996</v>
      </c>
      <c r="I25" s="52">
        <f t="shared" si="10"/>
        <v>1.6068169238717058</v>
      </c>
      <c r="J25" s="27">
        <f t="shared" si="11"/>
        <v>0.136360305938874</v>
      </c>
      <c r="K25" s="33">
        <f t="shared" si="12"/>
        <v>0.8636396940611261</v>
      </c>
      <c r="L25" s="28">
        <f t="shared" si="13"/>
        <v>1</v>
      </c>
      <c r="M25" s="33">
        <f t="shared" si="1"/>
        <v>68.20008199669053</v>
      </c>
      <c r="N25" s="58">
        <f t="shared" si="8"/>
        <v>2.2484068715610483</v>
      </c>
      <c r="O25" s="68">
        <f t="shared" si="2"/>
        <v>47.25897920604915</v>
      </c>
      <c r="P25" s="72">
        <f t="shared" si="3"/>
        <v>25.075225677031092</v>
      </c>
      <c r="Q25" s="69">
        <f t="shared" si="14"/>
        <v>72.33420488308025</v>
      </c>
      <c r="R25" s="33">
        <f t="shared" si="4"/>
        <v>-4.134122886389719</v>
      </c>
      <c r="S25" s="75">
        <f t="shared" si="9"/>
        <v>-5.715308398111299</v>
      </c>
    </row>
    <row r="27" spans="1:4" ht="12.75">
      <c r="A27" s="44"/>
      <c r="B27" s="35" t="s">
        <v>9</v>
      </c>
      <c r="C27" s="46" t="s">
        <v>44</v>
      </c>
      <c r="D27" s="36" t="s">
        <v>2</v>
      </c>
    </row>
    <row r="28" spans="1:16" ht="12.75">
      <c r="A28" s="45"/>
      <c r="B28" s="39"/>
      <c r="C28" s="47" t="s">
        <v>43</v>
      </c>
      <c r="D28" s="41" t="s">
        <v>3</v>
      </c>
      <c r="E28" s="1"/>
      <c r="P28" s="3"/>
    </row>
    <row r="29" spans="1:16" ht="12.75">
      <c r="A29" s="42" t="s">
        <v>1</v>
      </c>
      <c r="B29" s="37" t="s">
        <v>4</v>
      </c>
      <c r="C29" s="48">
        <v>18.01528</v>
      </c>
      <c r="D29" s="38">
        <v>0.997</v>
      </c>
      <c r="P29" s="3"/>
    </row>
    <row r="30" spans="1:16" ht="12.75">
      <c r="A30" s="43" t="s">
        <v>0</v>
      </c>
      <c r="B30" s="40" t="s">
        <v>5</v>
      </c>
      <c r="C30" s="49">
        <v>342.3</v>
      </c>
      <c r="D30" s="41">
        <v>1.587</v>
      </c>
      <c r="P30" s="3"/>
    </row>
    <row r="31" ht="12.75">
      <c r="P31" s="3"/>
    </row>
    <row r="32" ht="12.75">
      <c r="P32" s="3"/>
    </row>
    <row r="33" spans="2:16" ht="12.75">
      <c r="B33" t="s">
        <v>59</v>
      </c>
      <c r="C33" t="s">
        <v>56</v>
      </c>
      <c r="P33" s="3"/>
    </row>
    <row r="34" spans="2:16" ht="12.75">
      <c r="B34" t="s">
        <v>60</v>
      </c>
      <c r="C34" t="s">
        <v>57</v>
      </c>
      <c r="P34" s="3"/>
    </row>
    <row r="35" spans="2:16" ht="12.75">
      <c r="B35" t="s">
        <v>61</v>
      </c>
      <c r="C35" s="80" t="s">
        <v>58</v>
      </c>
      <c r="P35" s="3"/>
    </row>
    <row r="36" spans="2:16" ht="12.75">
      <c r="B36" t="s">
        <v>62</v>
      </c>
      <c r="C36" t="s">
        <v>63</v>
      </c>
      <c r="P36" s="3"/>
    </row>
    <row r="37" spans="2:16" ht="12.75">
      <c r="B37" t="s">
        <v>64</v>
      </c>
      <c r="C37" t="s">
        <v>65</v>
      </c>
      <c r="P37" s="3"/>
    </row>
    <row r="38" spans="2:16" ht="12.75">
      <c r="B38" t="s">
        <v>66</v>
      </c>
      <c r="C38" t="s">
        <v>67</v>
      </c>
      <c r="P38" s="3"/>
    </row>
    <row r="39" spans="2:16" ht="12.75">
      <c r="B39" t="s">
        <v>68</v>
      </c>
      <c r="C39" t="s">
        <v>69</v>
      </c>
      <c r="P39" s="3"/>
    </row>
    <row r="40" spans="2:16" ht="12.75">
      <c r="B40" t="s">
        <v>70</v>
      </c>
      <c r="C40" t="s">
        <v>71</v>
      </c>
      <c r="P40" s="3"/>
    </row>
    <row r="41" ht="12.75">
      <c r="P41" s="3"/>
    </row>
    <row r="42" ht="12.75">
      <c r="P42" s="3"/>
    </row>
    <row r="43" ht="12.75">
      <c r="P43" s="3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 Carlos Vilches Peña</cp:lastModifiedBy>
  <dcterms:created xsi:type="dcterms:W3CDTF">1996-11-27T10:00:04Z</dcterms:created>
  <dcterms:modified xsi:type="dcterms:W3CDTF">2019-05-07T15:58:08Z</dcterms:modified>
  <cp:category/>
  <cp:version/>
  <cp:contentType/>
  <cp:contentStatus/>
</cp:coreProperties>
</file>